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on\Downloads\"/>
    </mc:Choice>
  </mc:AlternateContent>
  <xr:revisionPtr revIDLastSave="0" documentId="13_ncr:1_{42978EEA-2AAF-4032-8C93-F421F9CD2A65}" xr6:coauthVersionLast="47" xr6:coauthVersionMax="47" xr10:uidLastSave="{00000000-0000-0000-0000-000000000000}"/>
  <bookViews>
    <workbookView xWindow="1900" yWindow="1900" windowWidth="23760" windowHeight="13190" xr2:uid="{336BDB02-5783-4172-9419-91671ADBE1F4}"/>
  </bookViews>
  <sheets>
    <sheet name="Summary Shee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5" l="1"/>
  <c r="K56" i="5"/>
  <c r="K55" i="5"/>
  <c r="K54" i="5"/>
  <c r="K53" i="5"/>
  <c r="K52" i="5"/>
  <c r="K51" i="5"/>
  <c r="K50" i="5"/>
  <c r="G54" i="5"/>
  <c r="G53" i="5"/>
  <c r="G52" i="5"/>
  <c r="G51" i="5"/>
  <c r="G50" i="5"/>
  <c r="G49" i="5"/>
  <c r="C55" i="5"/>
  <c r="C54" i="5"/>
  <c r="C53" i="5"/>
  <c r="C52" i="5"/>
  <c r="C51" i="5"/>
  <c r="C50" i="5"/>
  <c r="C49" i="5"/>
  <c r="J57" i="5"/>
  <c r="F56" i="5"/>
  <c r="B56" i="5"/>
  <c r="B43" i="5"/>
  <c r="C43" i="5" s="1"/>
  <c r="G42" i="5"/>
  <c r="C42" i="5"/>
  <c r="G41" i="5"/>
  <c r="C41" i="5"/>
  <c r="G40" i="5"/>
  <c r="C40" i="5"/>
  <c r="K39" i="5"/>
  <c r="G39" i="5"/>
  <c r="C39" i="5"/>
  <c r="K38" i="5"/>
  <c r="G38" i="5"/>
  <c r="C38" i="5"/>
  <c r="K37" i="5"/>
  <c r="G37" i="5"/>
  <c r="C37" i="5"/>
  <c r="K36" i="5"/>
  <c r="G36" i="5"/>
  <c r="C36" i="5"/>
  <c r="K35" i="5"/>
  <c r="G35" i="5"/>
  <c r="C35" i="5"/>
  <c r="K34" i="5"/>
  <c r="G34" i="5"/>
  <c r="C34" i="5"/>
  <c r="K33" i="5"/>
  <c r="G33" i="5"/>
  <c r="C33" i="5"/>
  <c r="B26" i="5"/>
  <c r="F14" i="5"/>
  <c r="G14" i="5"/>
  <c r="C9" i="5"/>
  <c r="B9" i="5"/>
  <c r="J25" i="5"/>
  <c r="F27" i="5"/>
  <c r="G27" i="5"/>
  <c r="C56" i="5" l="1"/>
  <c r="K57" i="5"/>
  <c r="G56" i="5"/>
</calcChain>
</file>

<file path=xl/sharedStrings.xml><?xml version="1.0" encoding="utf-8"?>
<sst xmlns="http://schemas.openxmlformats.org/spreadsheetml/2006/main" count="131" uniqueCount="94">
  <si>
    <t>Which of these Four Pillars feels most relevant to your organization right now?</t>
  </si>
  <si>
    <t>AI for Analytics</t>
  </si>
  <si>
    <t>Applied AI Tech</t>
  </si>
  <si>
    <t>LLMs</t>
  </si>
  <si>
    <t>AI Agents</t>
  </si>
  <si>
    <t>Operational Readiness</t>
  </si>
  <si>
    <t>AI Integration</t>
  </si>
  <si>
    <t>Labor Impact</t>
  </si>
  <si>
    <t>Team Education</t>
  </si>
  <si>
    <t>Technology Reliability</t>
  </si>
  <si>
    <t>Ethics</t>
  </si>
  <si>
    <t>Future Proofing of Regulations</t>
  </si>
  <si>
    <t>Industry Morale</t>
  </si>
  <si>
    <t>Other</t>
  </si>
  <si>
    <t>What are the key concepts in AI that we should be focused on over the next year?</t>
  </si>
  <si>
    <t>%</t>
  </si>
  <si>
    <t xml:space="preserve">Comfortable only with human approval </t>
  </si>
  <si>
    <t xml:space="preserve">Comfortable with AI acting autonomously </t>
  </si>
  <si>
    <t xml:space="preserve">Comfortable with AI making recommendations only </t>
  </si>
  <si>
    <t xml:space="preserve">Not comfortable with AI driven action at this time </t>
  </si>
  <si>
    <t>Replies</t>
  </si>
  <si>
    <t>Options</t>
  </si>
  <si>
    <t xml:space="preserve">How comfortable are you with AI taking action based on analytics in your operation? Choose one. </t>
  </si>
  <si>
    <t>Yard and terminal operations</t>
  </si>
  <si>
    <t>Turn time and velocity optimization</t>
  </si>
  <si>
    <t>Maintenance and repair</t>
  </si>
  <si>
    <t>Executive level visibility and decision support</t>
  </si>
  <si>
    <t>Other (please enter in the chat)</t>
  </si>
  <si>
    <t>Predictive disruption and risk management</t>
  </si>
  <si>
    <t>Labor and resource planning</t>
  </si>
  <si>
    <t>Where do you see AI powered analytics having the greatest impact in intermodal operations? Choose one.</t>
  </si>
  <si>
    <t>Analytics are primarily used for reporting and dashboards</t>
  </si>
  <si>
    <t>Analytics are limited, inconsistent, or not widely trusted</t>
  </si>
  <si>
    <t>Other (please enter in chat)</t>
  </si>
  <si>
    <t>Analytics actively drive financial decisions</t>
  </si>
  <si>
    <t>Analytics inform decisions, but humans still interpret and act</t>
  </si>
  <si>
    <t>Analytics actively drive day-to-day operational decisions</t>
  </si>
  <si>
    <t>Today, how would you describe the role analytics currently play in your intermodal or logistics operations? Select all that apply.</t>
  </si>
  <si>
    <t>Clear guardrails</t>
  </si>
  <si>
    <t>Proven examples</t>
  </si>
  <si>
    <t>Task creation</t>
  </si>
  <si>
    <t>Recommendation only</t>
  </si>
  <si>
    <t>Research</t>
  </si>
  <si>
    <t>Loading planning</t>
  </si>
  <si>
    <t>Financial</t>
  </si>
  <si>
    <t>Follow-ups</t>
  </si>
  <si>
    <t>Cross-system updates</t>
  </si>
  <si>
    <t>Email management</t>
  </si>
  <si>
    <t>None</t>
  </si>
  <si>
    <t>Approvals</t>
  </si>
  <si>
    <t>Email</t>
  </si>
  <si>
    <t>Exception Handling</t>
  </si>
  <si>
    <t>Corporate endorsement</t>
  </si>
  <si>
    <t>Better Data</t>
  </si>
  <si>
    <t>Transparency</t>
  </si>
  <si>
    <t>Notifications</t>
  </si>
  <si>
    <t>Note taking</t>
  </si>
  <si>
    <t>Reporting</t>
  </si>
  <si>
    <t>Experience using (Time)</t>
  </si>
  <si>
    <t>Status Updates</t>
  </si>
  <si>
    <t>Updates</t>
  </si>
  <si>
    <t>Accuracy</t>
  </si>
  <si>
    <t>Inconsistent process</t>
  </si>
  <si>
    <t>Trust</t>
  </si>
  <si>
    <t>Manual updates</t>
  </si>
  <si>
    <t>Camera/device limitations</t>
  </si>
  <si>
    <t>Governance / accountability</t>
  </si>
  <si>
    <t>System workflow events</t>
  </si>
  <si>
    <t>Manual workarounds</t>
  </si>
  <si>
    <t>Data Quality</t>
  </si>
  <si>
    <t>Mobile/operator Capture</t>
  </si>
  <si>
    <t>Event timing gaps</t>
  </si>
  <si>
    <t>Integration</t>
  </si>
  <si>
    <t>Telematics/Sensors/ELDs</t>
  </si>
  <si>
    <t>Bad angles/obstruction</t>
  </si>
  <si>
    <t>Labor/process change</t>
  </si>
  <si>
    <t>EDI Events</t>
  </si>
  <si>
    <t>Lighting/weather</t>
  </si>
  <si>
    <t>Cost</t>
  </si>
  <si>
    <t>Gate Capture</t>
  </si>
  <si>
    <t>LLMs Poll Summaries</t>
  </si>
  <si>
    <t>Analytics Poll Summaries</t>
  </si>
  <si>
    <t>Which tasks would you delegate to an AI Agent today?</t>
  </si>
  <si>
    <t>What probs can AI agents help solve?</t>
  </si>
  <si>
    <t>What would increase your trust in AI agents?</t>
  </si>
  <si>
    <t>Agentic Poll Summaries</t>
  </si>
  <si>
    <t>Where does phys-world data capture break down most? (single)</t>
  </si>
  <si>
    <t>Which physical signals or systems do you trust most today? (multiple)</t>
  </si>
  <si>
    <t>What is the biggest blocker to applied AI Adoption?</t>
  </si>
  <si>
    <t>Applied Poll Summaries</t>
  </si>
  <si>
    <t>Session: Beyond the Buzz: Demystifying AI’s Role for Intermodal (November 2025)</t>
  </si>
  <si>
    <t>Session: Breaking Down the Four Pillars of AI for Intermodal: AI for Analytics (January 2026)</t>
  </si>
  <si>
    <t>Session: Breaking Down the Four Pillars of AI for Intermodal: Agentic AI (February 2026)</t>
  </si>
  <si>
    <t>Session: Breaking Down the Four Pillars of AI for Intermodal: Applied (March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</si>
</sst>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43B6F"/>
        <bgColor indexed="64"/>
      </patternFill>
    </fill>
    <fill>
      <patternFill patternType="solid">
        <fgColor rgb="FF44AD4E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6" fillId="0" borderId="0" xfId="0" applyFont="1"/>
    <xf numFmtId="0" fontId="16" fillId="0" borderId="10" xfId="0" applyFont="1" applyBorder="1"/>
    <xf numFmtId="0" fontId="0" fillId="0" borderId="10" xfId="0" applyBorder="1"/>
    <xf numFmtId="0" fontId="0" fillId="0" borderId="0" xfId="0" applyAlignment="1">
      <alignment wrapText="1"/>
    </xf>
    <xf numFmtId="0" fontId="13" fillId="33" borderId="0" xfId="0" applyFont="1" applyFill="1"/>
    <xf numFmtId="0" fontId="17" fillId="33" borderId="0" xfId="0" applyFont="1" applyFill="1"/>
    <xf numFmtId="0" fontId="13" fillId="0" borderId="11" xfId="0" applyFont="1" applyBorder="1"/>
    <xf numFmtId="0" fontId="0" fillId="0" borderId="11" xfId="0" applyBorder="1" applyAlignment="1">
      <alignment wrapText="1"/>
    </xf>
    <xf numFmtId="0" fontId="0" fillId="0" borderId="11" xfId="0" applyBorder="1"/>
    <xf numFmtId="0" fontId="17" fillId="0" borderId="11" xfId="0" applyFont="1" applyBorder="1"/>
    <xf numFmtId="0" fontId="16" fillId="0" borderId="11" xfId="0" applyFont="1" applyBorder="1"/>
    <xf numFmtId="0" fontId="16" fillId="0" borderId="11" xfId="0" applyFont="1" applyBorder="1" applyAlignment="1">
      <alignment wrapText="1"/>
    </xf>
    <xf numFmtId="22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6" fillId="0" borderId="14" xfId="0" applyFont="1" applyBorder="1" applyAlignment="1">
      <alignment wrapText="1"/>
    </xf>
    <xf numFmtId="0" fontId="16" fillId="34" borderId="0" xfId="0" applyFont="1" applyFill="1" applyAlignment="1">
      <alignment wrapText="1"/>
    </xf>
    <xf numFmtId="0" fontId="0" fillId="0" borderId="16" xfId="0" applyBorder="1"/>
    <xf numFmtId="9" fontId="16" fillId="0" borderId="17" xfId="0" applyNumberFormat="1" applyFont="1" applyBorder="1"/>
    <xf numFmtId="9" fontId="16" fillId="0" borderId="17" xfId="42" applyFont="1" applyBorder="1"/>
    <xf numFmtId="0" fontId="16" fillId="34" borderId="18" xfId="0" applyFont="1" applyFill="1" applyBorder="1" applyAlignment="1">
      <alignment wrapText="1"/>
    </xf>
    <xf numFmtId="0" fontId="16" fillId="34" borderId="19" xfId="0" applyFont="1" applyFill="1" applyBorder="1" applyAlignment="1">
      <alignment wrapText="1"/>
    </xf>
    <xf numFmtId="0" fontId="16" fillId="34" borderId="20" xfId="0" applyFont="1" applyFill="1" applyBorder="1" applyAlignment="1">
      <alignment wrapText="1"/>
    </xf>
    <xf numFmtId="0" fontId="16" fillId="0" borderId="21" xfId="0" applyFont="1" applyBorder="1"/>
    <xf numFmtId="0" fontId="16" fillId="0" borderId="22" xfId="0" applyFont="1" applyBorder="1"/>
    <xf numFmtId="0" fontId="0" fillId="0" borderId="23" xfId="0" applyBorder="1"/>
    <xf numFmtId="9" fontId="16" fillId="0" borderId="24" xfId="42" applyFont="1" applyBorder="1"/>
    <xf numFmtId="0" fontId="0" fillId="0" borderId="21" xfId="0" applyBorder="1"/>
    <xf numFmtId="9" fontId="16" fillId="0" borderId="22" xfId="42" applyFont="1" applyBorder="1"/>
    <xf numFmtId="22" fontId="0" fillId="0" borderId="25" xfId="0" applyNumberFormat="1" applyBorder="1"/>
    <xf numFmtId="0" fontId="16" fillId="0" borderId="25" xfId="0" applyFont="1" applyBorder="1"/>
    <xf numFmtId="0" fontId="0" fillId="0" borderId="25" xfId="0" applyBorder="1"/>
    <xf numFmtId="22" fontId="0" fillId="0" borderId="13" xfId="0" applyNumberFormat="1" applyBorder="1"/>
    <xf numFmtId="0" fontId="16" fillId="0" borderId="13" xfId="0" applyFont="1" applyBorder="1"/>
    <xf numFmtId="0" fontId="16" fillId="0" borderId="14" xfId="0" applyFont="1" applyBorder="1"/>
    <xf numFmtId="9" fontId="16" fillId="0" borderId="24" xfId="0" applyNumberFormat="1" applyFont="1" applyBorder="1"/>
    <xf numFmtId="9" fontId="16" fillId="0" borderId="22" xfId="0" applyNumberFormat="1" applyFont="1" applyBorder="1"/>
    <xf numFmtId="10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26" xfId="0" applyBorder="1"/>
    <xf numFmtId="0" fontId="0" fillId="0" borderId="27" xfId="0" applyBorder="1"/>
    <xf numFmtId="0" fontId="16" fillId="0" borderId="16" xfId="0" applyFont="1" applyBorder="1"/>
    <xf numFmtId="0" fontId="16" fillId="0" borderId="28" xfId="0" applyFont="1" applyBorder="1"/>
    <xf numFmtId="0" fontId="16" fillId="0" borderId="17" xfId="0" applyFont="1" applyBorder="1"/>
    <xf numFmtId="0" fontId="17" fillId="0" borderId="14" xfId="0" applyFont="1" applyBorder="1"/>
    <xf numFmtId="0" fontId="0" fillId="0" borderId="29" xfId="0" applyBorder="1"/>
    <xf numFmtId="0" fontId="16" fillId="34" borderId="23" xfId="0" applyFont="1" applyFill="1" applyBorder="1" applyAlignment="1">
      <alignment wrapText="1"/>
    </xf>
    <xf numFmtId="0" fontId="16" fillId="34" borderId="24" xfId="0" applyFont="1" applyFill="1" applyBorder="1" applyAlignment="1">
      <alignment wrapText="1"/>
    </xf>
    <xf numFmtId="0" fontId="16" fillId="0" borderId="30" xfId="0" applyFont="1" applyBorder="1" applyAlignment="1">
      <alignment wrapText="1"/>
    </xf>
    <xf numFmtId="0" fontId="13" fillId="33" borderId="16" xfId="0" applyFont="1" applyFill="1" applyBorder="1"/>
    <xf numFmtId="0" fontId="13" fillId="33" borderId="28" xfId="0" applyFont="1" applyFill="1" applyBorder="1"/>
    <xf numFmtId="0" fontId="13" fillId="33" borderId="17" xfId="0" applyFont="1" applyFill="1" applyBorder="1"/>
    <xf numFmtId="0" fontId="13" fillId="0" borderId="31" xfId="0" applyFont="1" applyBorder="1"/>
    <xf numFmtId="0" fontId="13" fillId="0" borderId="25" xfId="0" applyFont="1" applyBorder="1"/>
    <xf numFmtId="0" fontId="13" fillId="0" borderId="14" xfId="0" applyFont="1" applyBorder="1"/>
    <xf numFmtId="0" fontId="13" fillId="0" borderId="30" xfId="0" applyFont="1" applyBorder="1"/>
    <xf numFmtId="0" fontId="0" fillId="0" borderId="32" xfId="0" applyBorder="1"/>
    <xf numFmtId="0" fontId="0" fillId="0" borderId="33" xfId="0" applyBorder="1"/>
    <xf numFmtId="0" fontId="0" fillId="0" borderId="35" xfId="0" applyBorder="1"/>
    <xf numFmtId="0" fontId="0" fillId="0" borderId="37" xfId="0" applyBorder="1"/>
    <xf numFmtId="0" fontId="0" fillId="0" borderId="38" xfId="0" applyBorder="1"/>
    <xf numFmtId="0" fontId="0" fillId="0" borderId="40" xfId="0" applyBorder="1"/>
    <xf numFmtId="0" fontId="16" fillId="0" borderId="32" xfId="0" applyFont="1" applyBorder="1"/>
    <xf numFmtId="0" fontId="16" fillId="0" borderId="33" xfId="0" applyFont="1" applyBorder="1"/>
    <xf numFmtId="0" fontId="16" fillId="0" borderId="34" xfId="0" applyFont="1" applyBorder="1"/>
    <xf numFmtId="0" fontId="0" fillId="0" borderId="41" xfId="0" applyBorder="1"/>
    <xf numFmtId="9" fontId="16" fillId="0" borderId="34" xfId="42" applyFont="1" applyBorder="1"/>
    <xf numFmtId="9" fontId="16" fillId="0" borderId="36" xfId="42" applyFont="1" applyBorder="1"/>
    <xf numFmtId="9" fontId="16" fillId="0" borderId="39" xfId="42" applyFont="1" applyBorder="1"/>
    <xf numFmtId="9" fontId="16" fillId="0" borderId="42" xfId="42" applyFont="1" applyBorder="1"/>
    <xf numFmtId="0" fontId="13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44AD4E"/>
      <color rgb="FF243B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6F2EE-D2FA-4652-A063-AE3EF6E26743}">
  <dimension ref="A1:AS83"/>
  <sheetViews>
    <sheetView tabSelected="1" workbookViewId="0">
      <selection activeCell="B9" sqref="B9"/>
    </sheetView>
  </sheetViews>
  <sheetFormatPr defaultRowHeight="14.5" x14ac:dyDescent="0.35"/>
  <cols>
    <col min="1" max="1" width="55.54296875" customWidth="1"/>
    <col min="5" max="5" width="55.6328125" customWidth="1"/>
    <col min="9" max="9" width="55.6328125" customWidth="1"/>
    <col min="12" max="45" width="8.7265625" style="9"/>
  </cols>
  <sheetData>
    <row r="1" spans="1:45" s="5" customFormat="1" x14ac:dyDescent="0.35">
      <c r="A1" s="5" t="s">
        <v>90</v>
      </c>
      <c r="H1" s="58"/>
      <c r="I1" s="73"/>
      <c r="J1" s="73"/>
      <c r="K1" s="73"/>
      <c r="L1" s="5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1:45" s="5" customFormat="1" x14ac:dyDescent="0.35">
      <c r="A2" s="5" t="s">
        <v>80</v>
      </c>
      <c r="H2" s="55"/>
      <c r="I2" s="7"/>
      <c r="J2" s="57"/>
      <c r="K2" s="5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pans="1:45" s="4" customFormat="1" ht="29" x14ac:dyDescent="0.35">
      <c r="A3" s="23" t="s">
        <v>0</v>
      </c>
      <c r="B3" s="24"/>
      <c r="C3" s="25"/>
      <c r="D3" s="51"/>
      <c r="E3" s="23" t="s">
        <v>14</v>
      </c>
      <c r="F3" s="24"/>
      <c r="G3" s="25"/>
      <c r="H3" s="18"/>
      <c r="I3" s="12"/>
      <c r="J3" s="12"/>
      <c r="K3" s="12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1:45" x14ac:dyDescent="0.35">
      <c r="A4" s="26" t="s">
        <v>21</v>
      </c>
      <c r="B4" s="2" t="s">
        <v>20</v>
      </c>
      <c r="C4" s="27" t="s">
        <v>15</v>
      </c>
      <c r="D4" s="32"/>
      <c r="E4" s="26" t="s">
        <v>21</v>
      </c>
      <c r="F4" s="2" t="s">
        <v>20</v>
      </c>
      <c r="G4" s="31" t="s">
        <v>15</v>
      </c>
      <c r="H4" s="16"/>
      <c r="I4" s="9"/>
      <c r="J4" s="9"/>
      <c r="K4" s="9"/>
    </row>
    <row r="5" spans="1:45" x14ac:dyDescent="0.35">
      <c r="A5" s="28" t="s">
        <v>1</v>
      </c>
      <c r="B5">
        <v>15</v>
      </c>
      <c r="C5" s="29">
        <v>0.30612244897959201</v>
      </c>
      <c r="D5" s="33"/>
      <c r="E5" s="28" t="s">
        <v>10</v>
      </c>
      <c r="F5">
        <v>10</v>
      </c>
      <c r="G5" s="29">
        <v>0.2</v>
      </c>
      <c r="H5" s="16"/>
      <c r="I5" s="9"/>
      <c r="J5" s="9"/>
      <c r="K5" s="9"/>
    </row>
    <row r="6" spans="1:45" x14ac:dyDescent="0.35">
      <c r="A6" s="28" t="s">
        <v>4</v>
      </c>
      <c r="B6">
        <v>14</v>
      </c>
      <c r="C6" s="29">
        <v>0.28571428571428598</v>
      </c>
      <c r="D6" s="34"/>
      <c r="E6" s="28" t="s">
        <v>6</v>
      </c>
      <c r="F6">
        <v>9</v>
      </c>
      <c r="G6" s="29">
        <v>0.18</v>
      </c>
      <c r="H6" s="16"/>
      <c r="I6" s="9"/>
      <c r="J6" s="9"/>
      <c r="K6" s="9"/>
    </row>
    <row r="7" spans="1:45" x14ac:dyDescent="0.35">
      <c r="A7" s="28" t="s">
        <v>3</v>
      </c>
      <c r="B7">
        <v>11</v>
      </c>
      <c r="C7" s="29">
        <v>0.22448979591836701</v>
      </c>
      <c r="D7" s="34"/>
      <c r="E7" s="28" t="s">
        <v>7</v>
      </c>
      <c r="F7">
        <v>8</v>
      </c>
      <c r="G7" s="29">
        <v>0.16</v>
      </c>
      <c r="H7" s="16"/>
      <c r="I7" s="9"/>
      <c r="J7" s="9"/>
      <c r="K7" s="9"/>
    </row>
    <row r="8" spans="1:45" x14ac:dyDescent="0.35">
      <c r="A8" s="30" t="s">
        <v>2</v>
      </c>
      <c r="B8" s="3">
        <v>9</v>
      </c>
      <c r="C8" s="31">
        <v>0.183673469387755</v>
      </c>
      <c r="D8" s="34"/>
      <c r="E8" s="28" t="s">
        <v>5</v>
      </c>
      <c r="F8">
        <v>8</v>
      </c>
      <c r="G8" s="29">
        <v>0.16</v>
      </c>
      <c r="H8" s="16"/>
      <c r="I8" s="9"/>
      <c r="J8" s="9"/>
      <c r="K8" s="9"/>
    </row>
    <row r="9" spans="1:45" x14ac:dyDescent="0.35">
      <c r="A9" s="1"/>
      <c r="B9" s="20">
        <f>SUM(B5:B8)</f>
        <v>49</v>
      </c>
      <c r="C9" s="21">
        <f>SUM(C5:C8)</f>
        <v>1</v>
      </c>
      <c r="D9" s="34"/>
      <c r="E9" s="28" t="s">
        <v>9</v>
      </c>
      <c r="F9">
        <v>6</v>
      </c>
      <c r="G9" s="29">
        <v>0.12</v>
      </c>
      <c r="H9" s="16"/>
      <c r="I9" s="9"/>
      <c r="J9" s="9"/>
      <c r="K9" s="9"/>
    </row>
    <row r="10" spans="1:45" x14ac:dyDescent="0.35">
      <c r="A10" s="9"/>
      <c r="B10" s="17"/>
      <c r="C10" s="17"/>
      <c r="D10" s="15"/>
      <c r="E10" s="28" t="s">
        <v>8</v>
      </c>
      <c r="F10">
        <v>5</v>
      </c>
      <c r="G10" s="29">
        <v>0.1</v>
      </c>
      <c r="H10" s="16"/>
      <c r="I10" s="9"/>
      <c r="J10" s="9"/>
      <c r="K10" s="9"/>
    </row>
    <row r="11" spans="1:45" x14ac:dyDescent="0.35">
      <c r="A11" s="9"/>
      <c r="B11" s="9"/>
      <c r="C11" s="9"/>
      <c r="D11" s="15"/>
      <c r="E11" s="28" t="s">
        <v>11</v>
      </c>
      <c r="F11">
        <v>2</v>
      </c>
      <c r="G11" s="29">
        <v>0.04</v>
      </c>
      <c r="H11" s="16"/>
      <c r="I11" s="9"/>
      <c r="J11" s="9"/>
      <c r="K11" s="9"/>
    </row>
    <row r="12" spans="1:45" x14ac:dyDescent="0.35">
      <c r="A12" s="13"/>
      <c r="B12" s="9"/>
      <c r="C12" s="9"/>
      <c r="D12" s="35"/>
      <c r="E12" s="28" t="s">
        <v>12</v>
      </c>
      <c r="F12">
        <v>1</v>
      </c>
      <c r="G12" s="29">
        <v>0.02</v>
      </c>
      <c r="H12" s="16"/>
      <c r="I12" s="9"/>
      <c r="J12" s="9"/>
      <c r="K12" s="9"/>
    </row>
    <row r="13" spans="1:45" x14ac:dyDescent="0.35">
      <c r="A13" s="11"/>
      <c r="B13" s="11"/>
      <c r="C13" s="11"/>
      <c r="D13" s="36"/>
      <c r="E13" s="30" t="s">
        <v>13</v>
      </c>
      <c r="F13" s="3">
        <v>1</v>
      </c>
      <c r="G13" s="31">
        <v>0.02</v>
      </c>
      <c r="H13" s="16"/>
      <c r="I13" s="9"/>
      <c r="J13" s="9"/>
      <c r="K13" s="9"/>
    </row>
    <row r="14" spans="1:45" x14ac:dyDescent="0.35">
      <c r="A14" s="9"/>
      <c r="B14" s="9"/>
      <c r="C14" s="9"/>
      <c r="D14" s="9"/>
      <c r="F14" s="20">
        <f>SUM(F5:F13)</f>
        <v>50</v>
      </c>
      <c r="G14" s="22">
        <f>SUM(G5:G13)</f>
        <v>1</v>
      </c>
      <c r="H14" s="16"/>
      <c r="I14" s="9"/>
      <c r="J14" s="9"/>
      <c r="K14" s="9"/>
    </row>
    <row r="15" spans="1:45" x14ac:dyDescent="0.35">
      <c r="A15" s="14"/>
      <c r="B15" s="14"/>
      <c r="C15" s="14"/>
      <c r="D15" s="14"/>
      <c r="E15" s="14"/>
      <c r="F15" s="48"/>
      <c r="G15" s="48"/>
      <c r="H15" s="14"/>
      <c r="I15" s="14"/>
      <c r="J15" s="14"/>
      <c r="K15" s="14"/>
    </row>
    <row r="16" spans="1:45" s="6" customFormat="1" x14ac:dyDescent="0.35">
      <c r="A16" s="5" t="s">
        <v>91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47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</row>
    <row r="17" spans="1:45" s="6" customFormat="1" x14ac:dyDescent="0.35">
      <c r="A17" s="52" t="s">
        <v>81</v>
      </c>
      <c r="B17" s="53"/>
      <c r="C17" s="53"/>
      <c r="D17" s="53"/>
      <c r="E17" s="53"/>
      <c r="F17" s="53"/>
      <c r="G17" s="53"/>
      <c r="H17" s="53"/>
      <c r="I17" s="53"/>
      <c r="J17" s="53"/>
      <c r="K17" s="54"/>
      <c r="L17" s="47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</row>
    <row r="18" spans="1:45" s="4" customFormat="1" ht="29" x14ac:dyDescent="0.35">
      <c r="A18" s="49" t="s">
        <v>37</v>
      </c>
      <c r="B18" s="19"/>
      <c r="C18" s="50"/>
      <c r="D18" s="51"/>
      <c r="E18" s="49" t="s">
        <v>30</v>
      </c>
      <c r="F18" s="19"/>
      <c r="G18" s="50"/>
      <c r="H18" s="51"/>
      <c r="I18" s="49" t="s">
        <v>22</v>
      </c>
      <c r="J18" s="19"/>
      <c r="K18" s="50"/>
      <c r="L18" s="41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 x14ac:dyDescent="0.35">
      <c r="A19" s="44" t="s">
        <v>21</v>
      </c>
      <c r="B19" s="45" t="s">
        <v>20</v>
      </c>
      <c r="C19" s="46" t="s">
        <v>15</v>
      </c>
      <c r="D19" s="33"/>
      <c r="E19" s="44" t="s">
        <v>21</v>
      </c>
      <c r="F19" s="45" t="s">
        <v>20</v>
      </c>
      <c r="G19" s="46" t="s">
        <v>15</v>
      </c>
      <c r="H19" s="33"/>
      <c r="I19" s="44" t="s">
        <v>21</v>
      </c>
      <c r="J19" s="45" t="s">
        <v>20</v>
      </c>
      <c r="K19" s="46" t="s">
        <v>15</v>
      </c>
      <c r="L19" s="16"/>
    </row>
    <row r="20" spans="1:45" x14ac:dyDescent="0.35">
      <c r="A20" s="28" t="s">
        <v>31</v>
      </c>
      <c r="B20">
        <v>51</v>
      </c>
      <c r="C20" s="38">
        <v>0.33100000000000002</v>
      </c>
      <c r="D20" s="34"/>
      <c r="E20" s="28" t="s">
        <v>26</v>
      </c>
      <c r="F20">
        <v>17</v>
      </c>
      <c r="G20" s="38">
        <v>0.23</v>
      </c>
      <c r="H20" s="34"/>
      <c r="I20" s="28" t="s">
        <v>16</v>
      </c>
      <c r="J20">
        <v>25</v>
      </c>
      <c r="K20" s="38">
        <v>0.41</v>
      </c>
      <c r="L20" s="16"/>
    </row>
    <row r="21" spans="1:45" x14ac:dyDescent="0.35">
      <c r="A21" s="28" t="s">
        <v>35</v>
      </c>
      <c r="B21">
        <v>49</v>
      </c>
      <c r="C21" s="38">
        <v>0.318</v>
      </c>
      <c r="D21" s="33"/>
      <c r="E21" s="28" t="s">
        <v>23</v>
      </c>
      <c r="F21">
        <v>14</v>
      </c>
      <c r="G21" s="38">
        <v>0.189</v>
      </c>
      <c r="H21" s="33"/>
      <c r="I21" s="28" t="s">
        <v>18</v>
      </c>
      <c r="J21">
        <v>24</v>
      </c>
      <c r="K21" s="38">
        <v>0.39400000000000002</v>
      </c>
      <c r="L21" s="16"/>
    </row>
    <row r="22" spans="1:45" x14ac:dyDescent="0.35">
      <c r="A22" s="28" t="s">
        <v>34</v>
      </c>
      <c r="B22">
        <v>22</v>
      </c>
      <c r="C22" s="38">
        <v>0.14299999999999999</v>
      </c>
      <c r="D22" s="34"/>
      <c r="E22" s="28" t="s">
        <v>25</v>
      </c>
      <c r="F22">
        <v>11</v>
      </c>
      <c r="G22" s="38">
        <v>0.14899999999999999</v>
      </c>
      <c r="H22" s="34"/>
      <c r="I22" s="28" t="s">
        <v>19</v>
      </c>
      <c r="J22">
        <v>9</v>
      </c>
      <c r="K22" s="38">
        <v>0.14799999999999999</v>
      </c>
      <c r="L22" s="16"/>
    </row>
    <row r="23" spans="1:45" x14ac:dyDescent="0.35">
      <c r="A23" s="28" t="s">
        <v>36</v>
      </c>
      <c r="B23">
        <v>18</v>
      </c>
      <c r="C23" s="38">
        <v>0.11700000000000001</v>
      </c>
      <c r="D23" s="34"/>
      <c r="E23" s="28" t="s">
        <v>29</v>
      </c>
      <c r="F23">
        <v>10</v>
      </c>
      <c r="G23" s="38">
        <v>0.13500000000000001</v>
      </c>
      <c r="H23" s="34"/>
      <c r="I23" s="28" t="s">
        <v>17</v>
      </c>
      <c r="J23">
        <v>3</v>
      </c>
      <c r="K23" s="38">
        <v>4.9000000000000002E-2</v>
      </c>
      <c r="L23" s="16"/>
    </row>
    <row r="24" spans="1:45" x14ac:dyDescent="0.35">
      <c r="A24" s="28" t="s">
        <v>32</v>
      </c>
      <c r="B24">
        <v>13</v>
      </c>
      <c r="C24" s="38">
        <v>8.4000000000000005E-2</v>
      </c>
      <c r="D24" s="34"/>
      <c r="E24" s="28" t="s">
        <v>24</v>
      </c>
      <c r="F24">
        <v>10</v>
      </c>
      <c r="G24" s="38">
        <v>0.13500000000000001</v>
      </c>
      <c r="H24" s="34"/>
      <c r="I24" s="30" t="s">
        <v>33</v>
      </c>
      <c r="J24" s="3">
        <v>0</v>
      </c>
      <c r="K24" s="39">
        <v>0</v>
      </c>
      <c r="L24" s="16"/>
    </row>
    <row r="25" spans="1:45" x14ac:dyDescent="0.35">
      <c r="A25" s="30" t="s">
        <v>33</v>
      </c>
      <c r="B25" s="3">
        <v>1</v>
      </c>
      <c r="C25" s="39">
        <v>7.0000000000000001E-3</v>
      </c>
      <c r="D25" s="34"/>
      <c r="E25" s="28" t="s">
        <v>28</v>
      </c>
      <c r="F25">
        <v>8</v>
      </c>
      <c r="G25" s="38">
        <v>0.108</v>
      </c>
      <c r="H25" s="16"/>
      <c r="J25" s="20">
        <f>SUM(J20:J24)</f>
        <v>61</v>
      </c>
      <c r="K25" s="21">
        <v>1</v>
      </c>
      <c r="L25" s="16"/>
    </row>
    <row r="26" spans="1:45" x14ac:dyDescent="0.35">
      <c r="B26" s="20">
        <f>SUM(B20:B25)</f>
        <v>154</v>
      </c>
      <c r="C26" s="21">
        <v>1</v>
      </c>
      <c r="D26" s="34"/>
      <c r="E26" s="30" t="s">
        <v>27</v>
      </c>
      <c r="F26" s="3">
        <v>4</v>
      </c>
      <c r="G26" s="39">
        <v>5.3999999999999999E-2</v>
      </c>
      <c r="H26" s="16"/>
      <c r="I26" s="16"/>
      <c r="J26" s="40"/>
      <c r="K26" s="17"/>
    </row>
    <row r="27" spans="1:45" x14ac:dyDescent="0.35">
      <c r="A27" s="9"/>
      <c r="B27" s="17"/>
      <c r="C27" s="17"/>
      <c r="D27" s="14"/>
      <c r="F27" s="20">
        <f>SUM(F20:F26)</f>
        <v>74</v>
      </c>
      <c r="G27" s="21">
        <f>SUM(G20:G26)</f>
        <v>1</v>
      </c>
      <c r="H27" s="16"/>
      <c r="I27" s="16"/>
      <c r="J27" s="9"/>
      <c r="K27" s="9"/>
    </row>
    <row r="28" spans="1:45" x14ac:dyDescent="0.35">
      <c r="A28" s="14"/>
      <c r="B28" s="14"/>
      <c r="C28" s="14"/>
      <c r="D28" s="14"/>
      <c r="E28" s="14"/>
      <c r="F28" s="48"/>
      <c r="G28" s="48"/>
      <c r="H28" s="14"/>
      <c r="I28" s="14"/>
      <c r="J28" s="14"/>
      <c r="K28" s="14"/>
    </row>
    <row r="29" spans="1:45" s="6" customFormat="1" x14ac:dyDescent="0.35">
      <c r="A29" s="5" t="s">
        <v>92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47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</row>
    <row r="30" spans="1:45" s="6" customFormat="1" x14ac:dyDescent="0.35">
      <c r="A30" s="52" t="s">
        <v>85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  <c r="L30" s="47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</row>
    <row r="31" spans="1:45" s="4" customFormat="1" x14ac:dyDescent="0.35">
      <c r="A31" s="49" t="s">
        <v>83</v>
      </c>
      <c r="B31" s="19"/>
      <c r="C31" s="50"/>
      <c r="D31" s="51"/>
      <c r="E31" s="49" t="s">
        <v>82</v>
      </c>
      <c r="F31" s="19"/>
      <c r="G31" s="50"/>
      <c r="H31" s="51"/>
      <c r="I31" s="49" t="s">
        <v>84</v>
      </c>
      <c r="J31" s="19"/>
      <c r="K31" s="50"/>
      <c r="L31" s="41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45" s="1" customFormat="1" x14ac:dyDescent="0.35">
      <c r="A32" s="44" t="s">
        <v>21</v>
      </c>
      <c r="B32" s="45" t="s">
        <v>20</v>
      </c>
      <c r="C32" s="46" t="s">
        <v>15</v>
      </c>
      <c r="D32" s="33"/>
      <c r="E32" s="44" t="s">
        <v>21</v>
      </c>
      <c r="F32" s="45" t="s">
        <v>20</v>
      </c>
      <c r="G32" s="46" t="s">
        <v>15</v>
      </c>
      <c r="H32" s="33"/>
      <c r="I32" s="44" t="s">
        <v>21</v>
      </c>
      <c r="J32" s="45" t="s">
        <v>20</v>
      </c>
      <c r="K32" s="46" t="s">
        <v>15</v>
      </c>
      <c r="L32" s="37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</row>
    <row r="33" spans="1:45" x14ac:dyDescent="0.35">
      <c r="A33" s="28" t="s">
        <v>60</v>
      </c>
      <c r="B33">
        <v>43</v>
      </c>
      <c r="C33" s="38">
        <f t="shared" ref="C33:C43" si="0">B33/251</f>
        <v>0.17131474103585656</v>
      </c>
      <c r="D33" s="34"/>
      <c r="E33" s="28" t="s">
        <v>59</v>
      </c>
      <c r="F33">
        <v>33</v>
      </c>
      <c r="G33" s="38">
        <f t="shared" ref="G33:G42" si="1">F33/188</f>
        <v>0.17553191489361702</v>
      </c>
      <c r="H33" s="34"/>
      <c r="I33" s="28" t="s">
        <v>58</v>
      </c>
      <c r="J33">
        <v>29</v>
      </c>
      <c r="K33" s="38">
        <f>J33/J40</f>
        <v>0.25438596491228072</v>
      </c>
      <c r="L33" s="16"/>
    </row>
    <row r="34" spans="1:45" x14ac:dyDescent="0.35">
      <c r="A34" s="28" t="s">
        <v>57</v>
      </c>
      <c r="B34">
        <v>41</v>
      </c>
      <c r="C34" s="38">
        <f t="shared" si="0"/>
        <v>0.16334661354581673</v>
      </c>
      <c r="D34" s="33"/>
      <c r="E34" s="28" t="s">
        <v>42</v>
      </c>
      <c r="F34">
        <v>30</v>
      </c>
      <c r="G34" s="38">
        <f t="shared" si="1"/>
        <v>0.15957446808510639</v>
      </c>
      <c r="H34" s="33"/>
      <c r="I34" s="28" t="s">
        <v>38</v>
      </c>
      <c r="J34">
        <v>24</v>
      </c>
      <c r="K34" s="38">
        <f>J34/J40</f>
        <v>0.21052631578947367</v>
      </c>
      <c r="L34" s="16"/>
    </row>
    <row r="35" spans="1:45" x14ac:dyDescent="0.35">
      <c r="A35" s="28" t="s">
        <v>45</v>
      </c>
      <c r="B35">
        <v>34</v>
      </c>
      <c r="C35" s="38">
        <f t="shared" si="0"/>
        <v>0.13545816733067728</v>
      </c>
      <c r="D35" s="34"/>
      <c r="E35" s="28" t="s">
        <v>56</v>
      </c>
      <c r="F35">
        <v>29</v>
      </c>
      <c r="G35" s="38">
        <f t="shared" si="1"/>
        <v>0.15425531914893617</v>
      </c>
      <c r="H35" s="34"/>
      <c r="I35" s="28" t="s">
        <v>39</v>
      </c>
      <c r="J35">
        <v>24</v>
      </c>
      <c r="K35" s="38">
        <f>J35/J40</f>
        <v>0.21052631578947367</v>
      </c>
      <c r="L35" s="16"/>
    </row>
    <row r="36" spans="1:45" x14ac:dyDescent="0.35">
      <c r="A36" s="28" t="s">
        <v>47</v>
      </c>
      <c r="B36">
        <v>30</v>
      </c>
      <c r="C36" s="38">
        <f t="shared" si="0"/>
        <v>0.11952191235059761</v>
      </c>
      <c r="D36" s="34"/>
      <c r="E36" s="28" t="s">
        <v>55</v>
      </c>
      <c r="F36">
        <v>26</v>
      </c>
      <c r="G36" s="38">
        <f t="shared" si="1"/>
        <v>0.13829787234042554</v>
      </c>
      <c r="H36" s="34"/>
      <c r="I36" s="28" t="s">
        <v>54</v>
      </c>
      <c r="J36">
        <v>17</v>
      </c>
      <c r="K36" s="38">
        <f>J36/J40</f>
        <v>0.14912280701754385</v>
      </c>
      <c r="L36" s="16"/>
    </row>
    <row r="37" spans="1:45" x14ac:dyDescent="0.35">
      <c r="A37" s="28" t="s">
        <v>46</v>
      </c>
      <c r="B37">
        <v>29</v>
      </c>
      <c r="C37" s="38">
        <f t="shared" si="0"/>
        <v>0.11553784860557768</v>
      </c>
      <c r="D37" s="34"/>
      <c r="E37" s="28" t="s">
        <v>41</v>
      </c>
      <c r="F37">
        <v>26</v>
      </c>
      <c r="G37" s="38">
        <f t="shared" si="1"/>
        <v>0.13829787234042554</v>
      </c>
      <c r="H37" s="34"/>
      <c r="I37" s="28" t="s">
        <v>53</v>
      </c>
      <c r="J37">
        <v>15</v>
      </c>
      <c r="K37" s="38">
        <f>J37/J40</f>
        <v>0.13157894736842105</v>
      </c>
      <c r="L37" s="16"/>
    </row>
    <row r="38" spans="1:45" x14ac:dyDescent="0.35">
      <c r="A38" s="28" t="s">
        <v>43</v>
      </c>
      <c r="B38">
        <v>25</v>
      </c>
      <c r="C38" s="38">
        <f t="shared" si="0"/>
        <v>9.9601593625498003E-2</v>
      </c>
      <c r="D38" s="34"/>
      <c r="E38" s="28" t="s">
        <v>40</v>
      </c>
      <c r="F38">
        <v>23</v>
      </c>
      <c r="G38" s="38">
        <f t="shared" si="1"/>
        <v>0.12234042553191489</v>
      </c>
      <c r="H38" s="34"/>
      <c r="I38" s="28" t="s">
        <v>52</v>
      </c>
      <c r="J38">
        <v>5</v>
      </c>
      <c r="K38" s="38">
        <f>J38/J40</f>
        <v>4.3859649122807015E-2</v>
      </c>
      <c r="L38" s="16"/>
    </row>
    <row r="39" spans="1:45" x14ac:dyDescent="0.35">
      <c r="A39" s="28" t="s">
        <v>51</v>
      </c>
      <c r="B39">
        <v>23</v>
      </c>
      <c r="C39" s="38">
        <f t="shared" si="0"/>
        <v>9.1633466135458169E-2</v>
      </c>
      <c r="D39" s="34"/>
      <c r="E39" s="28" t="s">
        <v>50</v>
      </c>
      <c r="F39">
        <v>21</v>
      </c>
      <c r="G39" s="38">
        <f t="shared" si="1"/>
        <v>0.11170212765957446</v>
      </c>
      <c r="H39" s="34"/>
      <c r="I39" s="30" t="s">
        <v>33</v>
      </c>
      <c r="J39" s="3">
        <v>0</v>
      </c>
      <c r="K39" s="39">
        <f>J39/J40</f>
        <v>0</v>
      </c>
      <c r="L39" s="16"/>
    </row>
    <row r="40" spans="1:45" x14ac:dyDescent="0.35">
      <c r="A40" s="28" t="s">
        <v>49</v>
      </c>
      <c r="B40">
        <v>16</v>
      </c>
      <c r="C40" s="38">
        <f t="shared" si="0"/>
        <v>6.3745019920318724E-2</v>
      </c>
      <c r="D40" s="34"/>
      <c r="E40" s="28" t="s">
        <v>48</v>
      </c>
      <c r="F40">
        <v>0</v>
      </c>
      <c r="G40" s="38">
        <f t="shared" si="1"/>
        <v>0</v>
      </c>
      <c r="H40" s="16"/>
      <c r="J40" s="20">
        <v>114</v>
      </c>
      <c r="K40" s="21">
        <v>1</v>
      </c>
      <c r="L40" s="16"/>
    </row>
    <row r="41" spans="1:45" x14ac:dyDescent="0.35">
      <c r="A41" s="28" t="s">
        <v>44</v>
      </c>
      <c r="B41">
        <v>10</v>
      </c>
      <c r="C41" s="38">
        <f t="shared" si="0"/>
        <v>3.9840637450199202E-2</v>
      </c>
      <c r="D41" s="34"/>
      <c r="E41" s="30" t="s">
        <v>13</v>
      </c>
      <c r="F41" s="3">
        <v>0</v>
      </c>
      <c r="G41" s="39">
        <f t="shared" si="1"/>
        <v>0</v>
      </c>
      <c r="H41" s="16"/>
      <c r="I41" s="9"/>
      <c r="J41" s="17"/>
      <c r="K41" s="17"/>
    </row>
    <row r="42" spans="1:45" x14ac:dyDescent="0.35">
      <c r="A42" s="30" t="s">
        <v>13</v>
      </c>
      <c r="B42" s="3">
        <v>0</v>
      </c>
      <c r="C42" s="39">
        <f t="shared" si="0"/>
        <v>0</v>
      </c>
      <c r="D42" s="16"/>
      <c r="F42" s="20">
        <v>188</v>
      </c>
      <c r="G42" s="21">
        <f t="shared" si="1"/>
        <v>1</v>
      </c>
      <c r="H42" s="16"/>
      <c r="I42" s="9"/>
      <c r="J42" s="9"/>
      <c r="K42" s="9"/>
    </row>
    <row r="43" spans="1:45" x14ac:dyDescent="0.35">
      <c r="B43" s="20">
        <f>SUM(B33:B42)</f>
        <v>251</v>
      </c>
      <c r="C43" s="21">
        <f t="shared" si="0"/>
        <v>1</v>
      </c>
      <c r="D43" s="42"/>
      <c r="E43" s="9"/>
      <c r="F43" s="17"/>
      <c r="G43" s="43"/>
      <c r="H43" s="9"/>
      <c r="I43" s="9"/>
      <c r="J43" s="9"/>
      <c r="K43" s="9"/>
    </row>
    <row r="44" spans="1:45" x14ac:dyDescent="0.35">
      <c r="A44" s="9"/>
      <c r="B44" s="17"/>
      <c r="C44" s="17"/>
      <c r="D44" s="9"/>
      <c r="E44" s="9"/>
      <c r="F44" s="9"/>
      <c r="G44" s="15"/>
      <c r="H44" s="9"/>
      <c r="I44" s="9"/>
      <c r="J44" s="9"/>
      <c r="K44" s="9"/>
    </row>
    <row r="45" spans="1:45" s="6" customFormat="1" x14ac:dyDescent="0.35">
      <c r="A45" s="5" t="s">
        <v>93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47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</row>
    <row r="46" spans="1:45" s="6" customFormat="1" x14ac:dyDescent="0.35">
      <c r="A46" s="52" t="s">
        <v>89</v>
      </c>
      <c r="B46" s="53"/>
      <c r="C46" s="53"/>
      <c r="D46" s="53"/>
      <c r="E46" s="53"/>
      <c r="F46" s="53"/>
      <c r="G46" s="53"/>
      <c r="H46" s="53"/>
      <c r="I46" s="53"/>
      <c r="J46" s="53"/>
      <c r="K46" s="54"/>
      <c r="L46" s="47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</row>
    <row r="47" spans="1:45" s="4" customFormat="1" ht="29" x14ac:dyDescent="0.35">
      <c r="A47" s="49" t="s">
        <v>86</v>
      </c>
      <c r="B47" s="19"/>
      <c r="C47" s="50"/>
      <c r="D47" s="51"/>
      <c r="E47" s="49" t="s">
        <v>87</v>
      </c>
      <c r="F47" s="19"/>
      <c r="G47" s="50"/>
      <c r="H47" s="51"/>
      <c r="I47" s="49" t="s">
        <v>88</v>
      </c>
      <c r="J47" s="19"/>
      <c r="K47" s="50"/>
      <c r="L47" s="41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</row>
    <row r="48" spans="1:45" s="1" customFormat="1" x14ac:dyDescent="0.35">
      <c r="A48" s="65" t="s">
        <v>21</v>
      </c>
      <c r="B48" s="66" t="s">
        <v>20</v>
      </c>
      <c r="C48" s="67" t="s">
        <v>15</v>
      </c>
      <c r="D48" s="33"/>
      <c r="E48" s="65" t="s">
        <v>21</v>
      </c>
      <c r="F48" s="66" t="s">
        <v>20</v>
      </c>
      <c r="G48" s="67" t="s">
        <v>15</v>
      </c>
      <c r="H48" s="33"/>
      <c r="I48" s="65" t="s">
        <v>21</v>
      </c>
      <c r="J48" s="66" t="s">
        <v>20</v>
      </c>
      <c r="K48" s="67" t="s">
        <v>15</v>
      </c>
      <c r="L48" s="37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</row>
    <row r="49" spans="1:12" x14ac:dyDescent="0.35">
      <c r="A49" s="59" t="s">
        <v>62</v>
      </c>
      <c r="B49" s="60">
        <v>13</v>
      </c>
      <c r="C49" s="69">
        <f t="shared" ref="C49:C55" si="2">B49/42</f>
        <v>0.30952380952380953</v>
      </c>
      <c r="D49" s="34"/>
      <c r="E49" s="59" t="s">
        <v>79</v>
      </c>
      <c r="F49" s="60">
        <v>16</v>
      </c>
      <c r="G49" s="69">
        <f t="shared" ref="G49:G54" si="3">F49/57</f>
        <v>0.2807017543859649</v>
      </c>
      <c r="H49" s="34"/>
      <c r="I49" s="59" t="s">
        <v>78</v>
      </c>
      <c r="J49" s="60">
        <v>11</v>
      </c>
      <c r="K49" s="69">
        <f t="shared" ref="K49:K56" si="4">J49/31</f>
        <v>0.35483870967741937</v>
      </c>
      <c r="L49" s="16"/>
    </row>
    <row r="50" spans="1:12" x14ac:dyDescent="0.35">
      <c r="A50" s="61" t="s">
        <v>77</v>
      </c>
      <c r="B50">
        <v>8</v>
      </c>
      <c r="C50" s="70">
        <f t="shared" si="2"/>
        <v>0.19047619047619047</v>
      </c>
      <c r="D50" s="34"/>
      <c r="E50" s="61" t="s">
        <v>76</v>
      </c>
      <c r="F50">
        <v>14</v>
      </c>
      <c r="G50" s="70">
        <f t="shared" si="3"/>
        <v>0.24561403508771928</v>
      </c>
      <c r="H50" s="34"/>
      <c r="I50" s="61" t="s">
        <v>75</v>
      </c>
      <c r="J50">
        <v>8</v>
      </c>
      <c r="K50" s="70">
        <f t="shared" si="4"/>
        <v>0.25806451612903225</v>
      </c>
      <c r="L50" s="16"/>
    </row>
    <row r="51" spans="1:12" x14ac:dyDescent="0.35">
      <c r="A51" s="61" t="s">
        <v>74</v>
      </c>
      <c r="B51">
        <v>7</v>
      </c>
      <c r="C51" s="70">
        <f t="shared" si="2"/>
        <v>0.16666666666666666</v>
      </c>
      <c r="D51" s="34"/>
      <c r="E51" s="61" t="s">
        <v>73</v>
      </c>
      <c r="F51">
        <v>12</v>
      </c>
      <c r="G51" s="70">
        <f t="shared" si="3"/>
        <v>0.21052631578947367</v>
      </c>
      <c r="H51" s="34"/>
      <c r="I51" s="61" t="s">
        <v>72</v>
      </c>
      <c r="J51">
        <v>6</v>
      </c>
      <c r="K51" s="70">
        <f t="shared" si="4"/>
        <v>0.19354838709677419</v>
      </c>
      <c r="L51" s="16"/>
    </row>
    <row r="52" spans="1:12" x14ac:dyDescent="0.35">
      <c r="A52" s="61" t="s">
        <v>71</v>
      </c>
      <c r="B52">
        <v>5</v>
      </c>
      <c r="C52" s="70">
        <f t="shared" si="2"/>
        <v>0.11904761904761904</v>
      </c>
      <c r="D52" s="34"/>
      <c r="E52" s="61" t="s">
        <v>70</v>
      </c>
      <c r="F52">
        <v>7</v>
      </c>
      <c r="G52" s="70">
        <f t="shared" si="3"/>
        <v>0.12280701754385964</v>
      </c>
      <c r="H52" s="34"/>
      <c r="I52" s="61" t="s">
        <v>69</v>
      </c>
      <c r="J52">
        <v>2</v>
      </c>
      <c r="K52" s="70">
        <f t="shared" si="4"/>
        <v>6.4516129032258063E-2</v>
      </c>
      <c r="L52" s="16"/>
    </row>
    <row r="53" spans="1:12" x14ac:dyDescent="0.35">
      <c r="A53" s="61" t="s">
        <v>68</v>
      </c>
      <c r="B53">
        <v>5</v>
      </c>
      <c r="C53" s="70">
        <f t="shared" si="2"/>
        <v>0.11904761904761904</v>
      </c>
      <c r="D53" s="34"/>
      <c r="E53" s="61" t="s">
        <v>67</v>
      </c>
      <c r="F53">
        <v>5</v>
      </c>
      <c r="G53" s="70">
        <f t="shared" si="3"/>
        <v>8.771929824561403E-2</v>
      </c>
      <c r="H53" s="34"/>
      <c r="I53" s="61" t="s">
        <v>66</v>
      </c>
      <c r="J53">
        <v>2</v>
      </c>
      <c r="K53" s="70">
        <f t="shared" si="4"/>
        <v>6.4516129032258063E-2</v>
      </c>
      <c r="L53" s="16"/>
    </row>
    <row r="54" spans="1:12" x14ac:dyDescent="0.35">
      <c r="A54" s="61" t="s">
        <v>65</v>
      </c>
      <c r="B54">
        <v>4</v>
      </c>
      <c r="C54" s="70">
        <f t="shared" si="2"/>
        <v>9.5238095238095233E-2</v>
      </c>
      <c r="D54" s="34"/>
      <c r="E54" s="61" t="s">
        <v>64</v>
      </c>
      <c r="F54">
        <v>3</v>
      </c>
      <c r="G54" s="70">
        <f t="shared" si="3"/>
        <v>5.2631578947368418E-2</v>
      </c>
      <c r="H54" s="34"/>
      <c r="I54" s="61" t="s">
        <v>61</v>
      </c>
      <c r="J54">
        <v>1</v>
      </c>
      <c r="K54" s="70">
        <f t="shared" si="4"/>
        <v>3.2258064516129031E-2</v>
      </c>
      <c r="L54" s="16"/>
    </row>
    <row r="55" spans="1:12" x14ac:dyDescent="0.35">
      <c r="A55" s="62" t="s">
        <v>13</v>
      </c>
      <c r="B55" s="63">
        <v>0</v>
      </c>
      <c r="C55" s="71">
        <f t="shared" si="2"/>
        <v>0</v>
      </c>
      <c r="D55" s="34"/>
      <c r="E55" s="62" t="s">
        <v>13</v>
      </c>
      <c r="F55" s="63">
        <v>0</v>
      </c>
      <c r="G55" s="71">
        <v>0</v>
      </c>
      <c r="H55" s="34"/>
      <c r="I55" s="61" t="s">
        <v>63</v>
      </c>
      <c r="J55">
        <v>1</v>
      </c>
      <c r="K55" s="70">
        <f t="shared" si="4"/>
        <v>3.2258064516129031E-2</v>
      </c>
      <c r="L55" s="16"/>
    </row>
    <row r="56" spans="1:12" x14ac:dyDescent="0.35">
      <c r="A56" s="60"/>
      <c r="B56" s="68">
        <f>SUM(B49:B55)</f>
        <v>42</v>
      </c>
      <c r="C56" s="72">
        <f>SUM(C49:C55)</f>
        <v>1</v>
      </c>
      <c r="D56" s="16"/>
      <c r="F56" s="68">
        <f>SUM(F49:F55)</f>
        <v>57</v>
      </c>
      <c r="G56" s="72">
        <f>SUM(G49:G55)</f>
        <v>1</v>
      </c>
      <c r="H56" s="34"/>
      <c r="I56" s="62" t="s">
        <v>13</v>
      </c>
      <c r="J56" s="63">
        <v>0</v>
      </c>
      <c r="K56" s="71">
        <f t="shared" si="4"/>
        <v>0</v>
      </c>
      <c r="L56" s="16"/>
    </row>
    <row r="57" spans="1:12" x14ac:dyDescent="0.35">
      <c r="A57" s="9"/>
      <c r="B57" s="17"/>
      <c r="C57" s="17"/>
      <c r="D57" s="9"/>
      <c r="E57" s="9"/>
      <c r="F57" s="17"/>
      <c r="G57" s="43"/>
      <c r="H57" s="9"/>
      <c r="I57" s="64"/>
      <c r="J57" s="68">
        <f>SUM(J49:J56)</f>
        <v>31</v>
      </c>
      <c r="K57" s="72">
        <f>SUM(K49:K56)</f>
        <v>0.99999999999999978</v>
      </c>
      <c r="L57" s="16"/>
    </row>
    <row r="58" spans="1:12" x14ac:dyDescent="0.35">
      <c r="A58" s="9"/>
      <c r="B58" s="9"/>
      <c r="C58" s="9"/>
      <c r="D58" s="9"/>
      <c r="E58" s="9"/>
      <c r="F58" s="9"/>
      <c r="G58" s="15"/>
      <c r="H58" s="9"/>
      <c r="I58" s="16"/>
      <c r="J58" s="17"/>
      <c r="K58" s="17"/>
    </row>
    <row r="59" spans="1:12" x14ac:dyDescent="0.35">
      <c r="A59" s="9"/>
      <c r="B59" s="9"/>
      <c r="C59" s="9"/>
      <c r="D59" s="9"/>
      <c r="E59" s="9"/>
      <c r="F59" s="9"/>
      <c r="G59" s="15"/>
      <c r="H59" s="9"/>
      <c r="I59" s="16"/>
      <c r="J59" s="9"/>
      <c r="K59" s="9"/>
    </row>
    <row r="60" spans="1:12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2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2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2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2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3fbe6-2670-421d-84fa-60639f97bc26">
      <Terms xmlns="http://schemas.microsoft.com/office/infopath/2007/PartnerControls"/>
    </lcf76f155ced4ddcb4097134ff3c332f>
    <TaxCatchAll xmlns="310cc9c8-b62a-4b46-9f81-7622684916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6976E477B00A4689FC347C4706BC20" ma:contentTypeVersion="12" ma:contentTypeDescription="Create a new document." ma:contentTypeScope="" ma:versionID="d570a8759be6b3829780af295e38d6d6">
  <xsd:schema xmlns:xsd="http://www.w3.org/2001/XMLSchema" xmlns:xs="http://www.w3.org/2001/XMLSchema" xmlns:p="http://schemas.microsoft.com/office/2006/metadata/properties" xmlns:ns2="a4c3fbe6-2670-421d-84fa-60639f97bc26" xmlns:ns3="310cc9c8-b62a-4b46-9f81-762268491664" targetNamespace="http://schemas.microsoft.com/office/2006/metadata/properties" ma:root="true" ma:fieldsID="2ae08a3de3eb70630f06c7d591e0e4f9" ns2:_="" ns3:_="">
    <xsd:import namespace="a4c3fbe6-2670-421d-84fa-60639f97bc26"/>
    <xsd:import namespace="310cc9c8-b62a-4b46-9f81-7622684916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3fbe6-2670-421d-84fa-60639f97bc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cf61a0a-e0dc-48c8-a024-0706989b50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cc9c8-b62a-4b46-9f81-76226849166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b7c37ad-9f71-40ba-b729-5d112bd82d7a}" ma:internalName="TaxCatchAll" ma:showField="CatchAllData" ma:web="310cc9c8-b62a-4b46-9f81-7622684916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3E3B7D-D1EE-44D2-A836-0E9FB66229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A6022E-B0C5-4FAB-AB02-6AF2817AF942}">
  <ds:schemaRefs>
    <ds:schemaRef ds:uri="http://schemas.openxmlformats.org/package/2006/metadata/core-properties"/>
    <ds:schemaRef ds:uri="http://purl.org/dc/elements/1.1/"/>
    <ds:schemaRef ds:uri="http://purl.org/dc/dcmitype/"/>
    <ds:schemaRef ds:uri="310cc9c8-b62a-4b46-9f81-762268491664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a4c3fbe6-2670-421d-84fa-60639f97bc2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97DA09B-CDE6-4B68-92BF-02239DF76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c3fbe6-2670-421d-84fa-60639f97bc26"/>
    <ds:schemaRef ds:uri="310cc9c8-b62a-4b46-9f81-7622684916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Miia Rasinen</dc:creator>
  <cp:lastModifiedBy>Aaron Tarnowski</cp:lastModifiedBy>
  <dcterms:created xsi:type="dcterms:W3CDTF">2025-11-24T19:27:08Z</dcterms:created>
  <dcterms:modified xsi:type="dcterms:W3CDTF">2026-05-04T13:56:38Z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0x010100516976E477B00A4689FC347C4706BC20</vt:lpwstr>
  </property>
</Properties>
</file>